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guerra\Documents\PROYECTO ANTIOQUIA\1. AMAGA\DIAGNOSTICO\ANEXOS\"/>
    </mc:Choice>
  </mc:AlternateContent>
  <bookViews>
    <workbookView xWindow="375" yWindow="375" windowWidth="13020" windowHeight="8445"/>
  </bookViews>
  <sheets>
    <sheet name="IngresoValores" sheetId="1" r:id="rId1"/>
    <sheet name="AnalisisdeIndicadores" sheetId="2" r:id="rId2"/>
  </sheets>
  <externalReferences>
    <externalReference r:id="rId3"/>
    <externalReference r:id="rId4"/>
    <externalReference r:id="rId5"/>
  </externalReferences>
  <calcPr calcId="152511"/>
</workbook>
</file>

<file path=xl/calcChain.xml><?xml version="1.0" encoding="utf-8"?>
<calcChain xmlns="http://schemas.openxmlformats.org/spreadsheetml/2006/main">
  <c r="H24" i="1" l="1"/>
  <c r="H25" i="1" l="1"/>
  <c r="G13" i="1" l="1"/>
  <c r="O19" i="1" l="1"/>
  <c r="O18" i="1"/>
  <c r="O17" i="1"/>
  <c r="O16" i="1"/>
  <c r="K19" i="1" l="1"/>
  <c r="K18" i="1"/>
  <c r="K17" i="1"/>
  <c r="K16" i="1"/>
  <c r="I19" i="1"/>
  <c r="I18" i="1"/>
  <c r="I17" i="1"/>
  <c r="I16" i="1"/>
  <c r="AC20" i="1"/>
  <c r="AB13" i="1" s="1"/>
  <c r="AC13" i="1" s="1"/>
  <c r="AA20" i="1"/>
  <c r="Z13" i="1" s="1"/>
  <c r="AA13" i="1" s="1"/>
  <c r="Y20" i="1"/>
  <c r="X13" i="1" s="1"/>
  <c r="Y13" i="1" s="1"/>
  <c r="W20" i="1"/>
  <c r="V13" i="1" s="1"/>
  <c r="W13" i="1" s="1"/>
  <c r="U20" i="1"/>
  <c r="T13" i="1" s="1"/>
  <c r="U13" i="1" s="1"/>
  <c r="S20" i="1"/>
  <c r="R13" i="1" s="1"/>
  <c r="S13" i="1" s="1"/>
  <c r="Q20" i="1"/>
  <c r="P13" i="1" s="1"/>
  <c r="Q13" i="1" s="1"/>
  <c r="O20" i="1"/>
  <c r="N13" i="1" s="1"/>
  <c r="O13" i="1" s="1"/>
  <c r="M20" i="1"/>
  <c r="L13" i="1" s="1"/>
  <c r="M13" i="1" s="1"/>
  <c r="J15" i="1"/>
  <c r="J13" i="1"/>
  <c r="H13" i="1"/>
  <c r="I13" i="1" s="1"/>
  <c r="G20" i="1"/>
  <c r="F13" i="1" s="1"/>
  <c r="K20" i="1" l="1"/>
  <c r="I20" i="1"/>
  <c r="K13" i="1"/>
  <c r="B11" i="2" l="1"/>
  <c r="B22" i="2" l="1"/>
  <c r="B21" i="2"/>
  <c r="B20" i="2"/>
  <c r="B19" i="2"/>
  <c r="B18" i="2"/>
  <c r="B17" i="2"/>
  <c r="B16" i="2"/>
  <c r="B15" i="2"/>
  <c r="B14" i="2"/>
  <c r="E7" i="2"/>
  <c r="B12" i="2"/>
  <c r="B13" i="2"/>
  <c r="B23" i="2" l="1"/>
</calcChain>
</file>

<file path=xl/sharedStrings.xml><?xml version="1.0" encoding="utf-8"?>
<sst xmlns="http://schemas.openxmlformats.org/spreadsheetml/2006/main" count="148" uniqueCount="40">
  <si>
    <t xml:space="preserve">REPORTE DE INDICADORES </t>
  </si>
  <si>
    <t>NOMBRE DEL INDICADOR</t>
  </si>
  <si>
    <t>VARIABLES DEL INDICADOR (Digite el nombre del numerador y el denominador en cada celda</t>
  </si>
  <si>
    <t>FRECUENCIA DE MEDICION</t>
  </si>
  <si>
    <t>METAS</t>
  </si>
  <si>
    <t xml:space="preserve">Ingrese
 datos </t>
  </si>
  <si>
    <t>Calculo
 formula</t>
  </si>
  <si>
    <t>ANALISIS DE INDICADORES</t>
  </si>
  <si>
    <t>Proceso</t>
  </si>
  <si>
    <t>Nombre del indicador</t>
  </si>
  <si>
    <t>Fórmulas</t>
  </si>
  <si>
    <t>Frecuencia medición</t>
  </si>
  <si>
    <t>Metas</t>
  </si>
  <si>
    <t>X 100</t>
  </si>
  <si>
    <t>Grafico :  1</t>
  </si>
  <si>
    <t>ANÀLISIS</t>
  </si>
  <si>
    <t>Còdigo</t>
  </si>
  <si>
    <t>Versiòn</t>
  </si>
  <si>
    <t>Fecha de aprobaciòn</t>
  </si>
  <si>
    <t>Página</t>
  </si>
  <si>
    <t>1 de 1</t>
  </si>
  <si>
    <t xml:space="preserve">ACUEDUCTO  </t>
  </si>
  <si>
    <t>FO-GCA-13</t>
  </si>
  <si>
    <t>Mensual</t>
  </si>
  <si>
    <t>(Vol. de agua prod. – Vol.de agua fact.)/ Volumen agua prod. (M)</t>
  </si>
  <si>
    <t>Porcentaje de agua no contabilizada</t>
  </si>
  <si>
    <t>50%</t>
  </si>
  <si>
    <r>
      <t>Vol</t>
    </r>
    <r>
      <rPr>
        <vertAlign val="subscript"/>
        <sz val="10"/>
        <rFont val="Arial"/>
        <family val="2"/>
      </rPr>
      <t xml:space="preserve">M1 </t>
    </r>
    <r>
      <rPr>
        <sz val="10"/>
        <rFont val="Arial"/>
        <family val="2"/>
      </rPr>
      <t>(m</t>
    </r>
    <r>
      <rPr>
        <vertAlign val="superscript"/>
        <sz val="10"/>
        <rFont val="Arial"/>
        <family val="2"/>
      </rPr>
      <t>3</t>
    </r>
    <r>
      <rPr>
        <sz val="10"/>
        <rFont val="Arial"/>
        <family val="2"/>
      </rPr>
      <t>)</t>
    </r>
  </si>
  <si>
    <r>
      <t>Vol</t>
    </r>
    <r>
      <rPr>
        <vertAlign val="subscript"/>
        <sz val="10"/>
        <rFont val="Arial"/>
        <family val="2"/>
      </rPr>
      <t xml:space="preserve">M2 </t>
    </r>
    <r>
      <rPr>
        <sz val="10"/>
        <rFont val="Arial"/>
        <family val="2"/>
      </rPr>
      <t>(m</t>
    </r>
    <r>
      <rPr>
        <vertAlign val="superscript"/>
        <sz val="10"/>
        <rFont val="Arial"/>
        <family val="2"/>
      </rPr>
      <t>3</t>
    </r>
    <r>
      <rPr>
        <sz val="10"/>
        <rFont val="Arial"/>
        <family val="2"/>
      </rPr>
      <t>)/3964*100</t>
    </r>
  </si>
  <si>
    <r>
      <t>Vol</t>
    </r>
    <r>
      <rPr>
        <vertAlign val="subscript"/>
        <sz val="10"/>
        <rFont val="Arial"/>
        <family val="2"/>
      </rPr>
      <t xml:space="preserve">M3 </t>
    </r>
    <r>
      <rPr>
        <sz val="10"/>
        <rFont val="Arial"/>
        <family val="2"/>
      </rPr>
      <t>(m</t>
    </r>
    <r>
      <rPr>
        <vertAlign val="superscript"/>
        <sz val="10"/>
        <rFont val="Arial"/>
        <family val="2"/>
      </rPr>
      <t>3</t>
    </r>
    <r>
      <rPr>
        <sz val="10"/>
        <rFont val="Arial"/>
        <family val="2"/>
      </rPr>
      <t>)</t>
    </r>
  </si>
  <si>
    <r>
      <t>Vol</t>
    </r>
    <r>
      <rPr>
        <vertAlign val="subscript"/>
        <sz val="10"/>
        <rFont val="Arial"/>
        <family val="2"/>
      </rPr>
      <t xml:space="preserve">M4 </t>
    </r>
    <r>
      <rPr>
        <sz val="10"/>
        <rFont val="Arial"/>
        <family val="2"/>
      </rPr>
      <t>(m</t>
    </r>
    <r>
      <rPr>
        <vertAlign val="superscript"/>
        <sz val="10"/>
        <rFont val="Arial"/>
        <family val="2"/>
      </rPr>
      <t>3</t>
    </r>
    <r>
      <rPr>
        <sz val="10"/>
        <rFont val="Arial"/>
        <family val="2"/>
      </rPr>
      <t>)</t>
    </r>
  </si>
  <si>
    <t xml:space="preserve">Responsable del analisis: T.O.A.A </t>
  </si>
  <si>
    <t>AGUA FACTURADA</t>
  </si>
  <si>
    <t>TOTAL AGUA PROD</t>
  </si>
  <si>
    <t>NOMBRE DEL PROCESO: AGUA NO CONTABILIZADA CIRCUITO 2 Y CIRCUITO 1</t>
  </si>
  <si>
    <r>
      <t>1er Trimestre de 2013 ( Enero-Marzo</t>
    </r>
    <r>
      <rPr>
        <sz val="10"/>
        <rFont val="Century Gothic"/>
        <family val="2"/>
      </rPr>
      <t>) En este primer trimestre, seguimos manejando perdidas demasiado altas destacando una buena facturación en los meses de enero y febrero siendo marzo el mes con la facturación mas baja registrada del año. El componente de acueducto ha retomado el plan de choque para la correción de perdidas en la red de distribución al igualque el cambio de los micro medidiores, para disminuir el IANC.</t>
    </r>
  </si>
  <si>
    <r>
      <t xml:space="preserve">2do Trimestre  de 2013 ( Abril- Junio) </t>
    </r>
    <r>
      <rPr>
        <sz val="10"/>
        <rFont val="Century Gothic"/>
        <family val="2"/>
      </rPr>
      <t>Seguimos con un IANC demasiado alto por encima del 60% del agu aproducida, a pesar de que se han corregido demasiadas fugas aun no se evidencia la disminución de las perdidas, el componente continua geofoniando la red de distribución identificando y corrigiendo daños.</t>
    </r>
  </si>
  <si>
    <r>
      <t>3er Trimestre  de 2013 ( Julio- Septiembre)</t>
    </r>
    <r>
      <rPr>
        <sz val="10"/>
        <rFont val="Century Gothic"/>
        <family val="2"/>
      </rPr>
      <t xml:space="preserve"> en este trimestre ya se evidencio el resultado de la corrección de fugas den la red de distribucción, logrando en el mes de septiembre suministrar agua las 24 horas del día en el circuito No. 2, es de aclarar que en el 2012 se logro esto en el circuito No. 1, y en la actualidad gracias al plan de choque estamos garantizando servicio continuo las 24 horas, aunque el IANC, continua alto, se ha evidenciado una mayor recuperacion de los tanques de almacenamiento sosteniendosen practicamente llenos durante el día mejorando asi la prestación del servicio.</t>
    </r>
  </si>
  <si>
    <t>PROMEDIO IANC</t>
  </si>
  <si>
    <r>
      <t>4to Trimestre  de 2013 ( Ocubre- Diciembre)</t>
    </r>
    <r>
      <rPr>
        <sz val="10"/>
        <rFont val="Century Gothic"/>
        <family val="2"/>
      </rPr>
      <t xml:space="preserve"> Unque se tuvo una pequeña reducción en el IANC, en los meses de octubre y noviembre, este se volvio a disparar en el mes de diciembre con un 60% en perdidas, se aclara que para este mes no se contaba con macromedición solo funciono un macro del circuito 2, considando la información de los meses anteriores y determinando un consumo promedio para determinar el gua producidad y distribuida vs el agua facturada, arrojandonos las perdidas anteriormente mencionadas. aun asi estamos a la espera de unos accesorios para la instalación de la macro medición la cual fue trasladada desde su lugar de oricen a una distancia aproximada de 100 mts, con el unico proposito de garantizar una lectura mas real esperamos que para el mes de enero ambos macros sean instalados y funcionen correctamente para tener un dato real de la macro medición.</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</si>
</sst>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 #,##0_);_(&quot;$&quot;\ * \(#,##0\);_(&quot;$&quot;\ * &quot;-&quot;_);_(@_)"/>
    <numFmt numFmtId="165" formatCode="_(&quot;$&quot;\ * #,##0.00_);_(&quot;$&quot;\ * \(#,##0.00\);_(&quot;$&quot;\ * &quot;-&quot;??_);_(@_)"/>
    <numFmt numFmtId="166" formatCode="0.0"/>
    <numFmt numFmtId="167" formatCode="#,##0.0_);\(#,##0.0\)"/>
  </numFmts>
  <fonts count="13" x14ac:knownFonts="1">
    <font>
      <sz val="11"/>
      <color theme="1"/>
      <name val="Calibri"/>
      <family val="2"/>
      <scheme val="minor"/>
    </font>
    <font>
      <sz val="11"/>
      <name val="Century Gothic"/>
      <family val="2"/>
    </font>
    <font>
      <b/>
      <sz val="11"/>
      <name val="Century Gothic"/>
      <family val="2"/>
    </font>
    <font>
      <b/>
      <sz val="10"/>
      <name val="Century Gothic"/>
      <family val="2"/>
    </font>
    <font>
      <sz val="10"/>
      <name val="Century Gothic"/>
      <family val="2"/>
    </font>
    <font>
      <b/>
      <sz val="15"/>
      <name val="Century Gothic"/>
      <family val="2"/>
    </font>
    <font>
      <b/>
      <sz val="12"/>
      <name val="Century Gothic"/>
      <family val="2"/>
    </font>
    <font>
      <sz val="11"/>
      <color theme="1"/>
      <name val="Century Gothic"/>
      <family val="2"/>
    </font>
    <font>
      <vertAlign val="subscript"/>
      <sz val="10"/>
      <name val="Arial"/>
      <family val="2"/>
    </font>
    <font>
      <sz val="10"/>
      <name val="Arial"/>
      <family val="2"/>
    </font>
    <font>
      <vertAlign val="superscript"/>
      <sz val="10"/>
      <name val="Arial"/>
      <family val="2"/>
    </font>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2" tint="-0.499984740745262"/>
        <bgColor indexed="64"/>
      </patternFill>
    </fill>
  </fills>
  <borders count="38">
    <border>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165" fontId="11" fillId="0" borderId="0" applyFont="0" applyFill="0" applyBorder="0" applyAlignment="0" applyProtection="0"/>
  </cellStyleXfs>
  <cellXfs count="126">
    <xf numFmtId="0" fontId="0" fillId="0" borderId="0" xfId="0"/>
    <xf numFmtId="0" fontId="1" fillId="0" borderId="0" xfId="0" applyFont="1"/>
    <xf numFmtId="0" fontId="2" fillId="0" borderId="10" xfId="0" applyFont="1" applyBorder="1" applyAlignment="1">
      <alignment horizontal="center" vertical="center" wrapText="1"/>
    </xf>
    <xf numFmtId="0" fontId="1" fillId="0" borderId="0" xfId="0" applyFont="1" applyAlignment="1">
      <alignment horizontal="center"/>
    </xf>
    <xf numFmtId="0" fontId="4" fillId="0" borderId="0" xfId="0" applyFont="1"/>
    <xf numFmtId="0" fontId="3" fillId="0" borderId="19" xfId="0" applyFont="1" applyBorder="1" applyAlignment="1">
      <alignment horizontal="center" vertical="center"/>
    </xf>
    <xf numFmtId="0" fontId="3" fillId="0" borderId="10"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Alignment="1">
      <alignment horizontal="center"/>
    </xf>
    <xf numFmtId="0" fontId="4" fillId="0" borderId="10" xfId="0" applyFont="1" applyBorder="1" applyAlignment="1">
      <alignment horizontal="center" vertical="center"/>
    </xf>
    <xf numFmtId="0" fontId="4" fillId="0" borderId="10" xfId="0" applyFont="1" applyBorder="1" applyAlignment="1">
      <alignment horizontal="center"/>
    </xf>
    <xf numFmtId="14" fontId="4" fillId="0" borderId="10" xfId="0" applyNumberFormat="1" applyFont="1" applyBorder="1" applyAlignment="1">
      <alignment horizontal="center" vertical="center"/>
    </xf>
    <xf numFmtId="17" fontId="3" fillId="0" borderId="10" xfId="0" applyNumberFormat="1" applyFont="1" applyBorder="1" applyAlignment="1">
      <alignment horizontal="center" vertical="center"/>
    </xf>
    <xf numFmtId="1"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xf>
    <xf numFmtId="0" fontId="2" fillId="0" borderId="21" xfId="0" applyFont="1" applyBorder="1" applyAlignment="1">
      <alignment horizontal="center" vertical="center" wrapText="1"/>
    </xf>
    <xf numFmtId="164" fontId="1" fillId="0" borderId="10" xfId="0" applyNumberFormat="1" applyFont="1" applyBorder="1" applyAlignment="1">
      <alignment horizontal="center" vertical="center"/>
    </xf>
    <xf numFmtId="0" fontId="2" fillId="0" borderId="32" xfId="0" applyFont="1" applyBorder="1" applyAlignment="1">
      <alignment horizontal="center" vertical="center" wrapText="1"/>
    </xf>
    <xf numFmtId="164" fontId="2" fillId="0" borderId="10" xfId="0" applyNumberFormat="1" applyFont="1" applyBorder="1" applyAlignment="1">
      <alignment horizontal="center" vertical="center"/>
    </xf>
    <xf numFmtId="167" fontId="1" fillId="0" borderId="10" xfId="0" applyNumberFormat="1" applyFont="1" applyBorder="1" applyAlignment="1">
      <alignment horizontal="center" vertical="center"/>
    </xf>
    <xf numFmtId="49" fontId="1" fillId="0" borderId="6" xfId="0" applyNumberFormat="1" applyFont="1" applyBorder="1" applyAlignment="1">
      <alignment horizontal="center" vertical="center"/>
    </xf>
    <xf numFmtId="0" fontId="2" fillId="0" borderId="27" xfId="0" applyFont="1" applyBorder="1" applyAlignment="1">
      <alignment horizontal="center" vertical="center" wrapText="1"/>
    </xf>
    <xf numFmtId="0" fontId="1" fillId="0" borderId="0" xfId="0" applyFont="1" applyBorder="1" applyAlignment="1">
      <alignment horizontal="center" vertical="center" wrapText="1"/>
    </xf>
    <xf numFmtId="0" fontId="0" fillId="0" borderId="10" xfId="0" applyBorder="1" applyAlignment="1">
      <alignment horizontal="center"/>
    </xf>
    <xf numFmtId="39" fontId="1" fillId="0" borderId="10" xfId="1" applyNumberFormat="1" applyFont="1" applyBorder="1" applyAlignment="1">
      <alignment horizontal="center" vertical="center"/>
    </xf>
    <xf numFmtId="37" fontId="1" fillId="0" borderId="10" xfId="0" applyNumberFormat="1" applyFont="1" applyBorder="1" applyAlignment="1">
      <alignment horizontal="center" vertical="center"/>
    </xf>
    <xf numFmtId="39" fontId="1" fillId="0" borderId="10" xfId="0" applyNumberFormat="1" applyFont="1" applyBorder="1" applyAlignment="1">
      <alignment horizontal="center" vertical="center"/>
    </xf>
    <xf numFmtId="37" fontId="2" fillId="0" borderId="10" xfId="0" applyNumberFormat="1" applyFont="1" applyBorder="1" applyAlignment="1">
      <alignment horizontal="center" vertical="center"/>
    </xf>
    <xf numFmtId="0" fontId="12" fillId="0" borderId="10" xfId="0" applyFont="1" applyBorder="1" applyAlignment="1">
      <alignment horizontal="center"/>
    </xf>
    <xf numFmtId="0" fontId="1" fillId="0" borderId="10" xfId="0" applyFont="1" applyBorder="1"/>
    <xf numFmtId="0" fontId="2" fillId="0" borderId="10" xfId="0" applyFont="1" applyBorder="1"/>
    <xf numFmtId="0" fontId="3" fillId="0" borderId="18" xfId="0" applyFont="1" applyBorder="1" applyAlignment="1">
      <alignment horizontal="center" vertical="center"/>
    </xf>
    <xf numFmtId="0" fontId="3" fillId="0" borderId="9" xfId="0" applyFont="1" applyBorder="1" applyAlignment="1">
      <alignment horizontal="center" vertical="center"/>
    </xf>
    <xf numFmtId="17" fontId="3" fillId="4" borderId="10" xfId="0" applyNumberFormat="1" applyFont="1" applyFill="1" applyBorder="1" applyAlignment="1">
      <alignment horizontal="center" vertical="center"/>
    </xf>
    <xf numFmtId="1" fontId="3" fillId="4" borderId="10" xfId="0" applyNumberFormat="1" applyFont="1" applyFill="1" applyBorder="1" applyAlignment="1">
      <alignment horizontal="center" vertical="center"/>
    </xf>
    <xf numFmtId="0" fontId="6" fillId="0" borderId="10" xfId="0" applyFont="1" applyBorder="1" applyAlignment="1">
      <alignment horizontal="center" vertical="center"/>
    </xf>
    <xf numFmtId="0" fontId="6" fillId="0" borderId="10" xfId="0" applyFont="1" applyBorder="1" applyAlignment="1">
      <alignment horizontal="center"/>
    </xf>
    <xf numFmtId="166" fontId="1" fillId="0" borderId="10" xfId="0" applyNumberFormat="1" applyFont="1" applyBorder="1" applyAlignment="1">
      <alignment horizontal="center" vertical="center"/>
    </xf>
    <xf numFmtId="1" fontId="1" fillId="0" borderId="32" xfId="0" applyNumberFormat="1" applyFont="1" applyBorder="1" applyAlignment="1">
      <alignment horizontal="center" vertical="center"/>
    </xf>
    <xf numFmtId="1" fontId="1" fillId="0" borderId="5" xfId="0" applyNumberFormat="1" applyFont="1" applyBorder="1" applyAlignment="1">
      <alignment horizontal="center" vertical="center"/>
    </xf>
    <xf numFmtId="1" fontId="1" fillId="0" borderId="33" xfId="0" applyNumberFormat="1" applyFont="1" applyBorder="1" applyAlignment="1">
      <alignment horizontal="center" vertical="center"/>
    </xf>
    <xf numFmtId="0" fontId="2" fillId="2" borderId="10" xfId="0" applyFont="1" applyFill="1" applyBorder="1" applyAlignment="1">
      <alignment horizontal="center"/>
    </xf>
    <xf numFmtId="0" fontId="1" fillId="0" borderId="20" xfId="0" applyFont="1" applyBorder="1" applyAlignment="1">
      <alignment horizontal="center"/>
    </xf>
    <xf numFmtId="0" fontId="1" fillId="0" borderId="12" xfId="0" applyFont="1" applyBorder="1" applyAlignment="1">
      <alignment horizontal="center"/>
    </xf>
    <xf numFmtId="0" fontId="1" fillId="0" borderId="21" xfId="0" applyFont="1" applyBorder="1" applyAlignment="1">
      <alignment horizontal="center"/>
    </xf>
    <xf numFmtId="0" fontId="1" fillId="0" borderId="5" xfId="0" applyFont="1" applyBorder="1" applyAlignment="1">
      <alignment horizontal="center"/>
    </xf>
    <xf numFmtId="0" fontId="3" fillId="0" borderId="10" xfId="0" applyFont="1" applyBorder="1" applyAlignment="1">
      <alignment horizontal="center" vertical="center"/>
    </xf>
    <xf numFmtId="14" fontId="3" fillId="0" borderId="10" xfId="0" applyNumberFormat="1" applyFont="1" applyBorder="1" applyAlignment="1">
      <alignment horizontal="center"/>
    </xf>
    <xf numFmtId="0" fontId="3" fillId="0" borderId="10" xfId="0" applyFont="1" applyBorder="1" applyAlignment="1">
      <alignment horizontal="center"/>
    </xf>
    <xf numFmtId="17" fontId="2" fillId="0" borderId="27" xfId="0" applyNumberFormat="1" applyFont="1" applyBorder="1" applyAlignment="1">
      <alignment horizontal="center" vertical="center" wrapText="1"/>
    </xf>
    <xf numFmtId="17" fontId="2" fillId="0" borderId="3" xfId="0" applyNumberFormat="1" applyFont="1" applyBorder="1" applyAlignment="1">
      <alignment horizontal="center" vertical="center" wrapText="1"/>
    </xf>
    <xf numFmtId="17" fontId="2" fillId="0" borderId="0" xfId="0" applyNumberFormat="1" applyFont="1" applyBorder="1" applyAlignment="1">
      <alignment horizontal="center" vertical="center" wrapText="1"/>
    </xf>
    <xf numFmtId="17" fontId="2" fillId="0" borderId="7"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17" fontId="2" fillId="0" borderId="2" xfId="0" applyNumberFormat="1" applyFont="1" applyBorder="1" applyAlignment="1">
      <alignment horizontal="center" vertical="center" wrapText="1"/>
    </xf>
    <xf numFmtId="17" fontId="2" fillId="0" borderId="6" xfId="0" applyNumberFormat="1" applyFont="1" applyBorder="1" applyAlignment="1">
      <alignment horizontal="center" vertical="center" wrapText="1"/>
    </xf>
    <xf numFmtId="166" fontId="1" fillId="0" borderId="32" xfId="0" applyNumberFormat="1" applyFont="1" applyBorder="1" applyAlignment="1">
      <alignment horizontal="center" vertical="center"/>
    </xf>
    <xf numFmtId="166" fontId="1" fillId="0" borderId="5" xfId="0" applyNumberFormat="1" applyFont="1" applyBorder="1" applyAlignment="1">
      <alignment horizontal="center" vertical="center"/>
    </xf>
    <xf numFmtId="166" fontId="1" fillId="0" borderId="33" xfId="0" applyNumberFormat="1" applyFont="1" applyBorder="1" applyAlignment="1">
      <alignment horizontal="center" vertical="center"/>
    </xf>
    <xf numFmtId="2" fontId="7" fillId="0" borderId="32" xfId="0" applyNumberFormat="1" applyFont="1" applyBorder="1" applyAlignment="1">
      <alignment horizontal="center" vertical="center"/>
    </xf>
    <xf numFmtId="2" fontId="7" fillId="0" borderId="5" xfId="0" applyNumberFormat="1" applyFont="1" applyBorder="1" applyAlignment="1">
      <alignment horizontal="center" vertical="center"/>
    </xf>
    <xf numFmtId="2" fontId="7" fillId="0" borderId="33" xfId="0" applyNumberFormat="1" applyFont="1" applyBorder="1" applyAlignment="1">
      <alignment horizontal="center" vertical="center"/>
    </xf>
    <xf numFmtId="2" fontId="1" fillId="0" borderId="32" xfId="0" applyNumberFormat="1" applyFont="1" applyBorder="1" applyAlignment="1">
      <alignment horizontal="center" vertical="center"/>
    </xf>
    <xf numFmtId="2" fontId="1" fillId="0" borderId="5" xfId="0" applyNumberFormat="1" applyFont="1" applyBorder="1" applyAlignment="1">
      <alignment horizontal="center" vertical="center"/>
    </xf>
    <xf numFmtId="2" fontId="1" fillId="0" borderId="33" xfId="0" applyNumberFormat="1" applyFont="1" applyBorder="1" applyAlignment="1">
      <alignment horizontal="center" vertical="center"/>
    </xf>
    <xf numFmtId="0" fontId="5" fillId="0" borderId="4" xfId="0" applyFont="1" applyBorder="1" applyAlignment="1">
      <alignment horizontal="center" vertical="center"/>
    </xf>
    <xf numFmtId="0" fontId="5" fillId="0" borderId="23" xfId="0" applyFont="1" applyBorder="1" applyAlignment="1">
      <alignment horizontal="center" vertical="center"/>
    </xf>
    <xf numFmtId="0" fontId="5" fillId="0" borderId="8" xfId="0" applyFont="1" applyBorder="1" applyAlignment="1">
      <alignment horizontal="center" vertical="center"/>
    </xf>
    <xf numFmtId="0" fontId="5" fillId="0" borderId="18" xfId="0" applyFont="1" applyBorder="1" applyAlignment="1">
      <alignment horizontal="center" vertical="center"/>
    </xf>
    <xf numFmtId="0" fontId="6" fillId="0" borderId="20" xfId="0" applyFont="1" applyBorder="1" applyAlignment="1">
      <alignment horizontal="center"/>
    </xf>
    <xf numFmtId="0" fontId="6" fillId="0" borderId="12" xfId="0" applyFont="1" applyBorder="1" applyAlignment="1">
      <alignment horizontal="center"/>
    </xf>
    <xf numFmtId="0" fontId="3" fillId="0" borderId="20" xfId="0" applyFont="1" applyBorder="1" applyAlignment="1">
      <alignment horizontal="center"/>
    </xf>
    <xf numFmtId="0" fontId="3" fillId="0" borderId="12" xfId="0" applyFont="1" applyBorder="1" applyAlignment="1">
      <alignment horizontal="center"/>
    </xf>
    <xf numFmtId="0" fontId="5" fillId="0" borderId="10" xfId="0" applyFont="1" applyBorder="1" applyAlignment="1">
      <alignment horizontal="center" vertical="center"/>
    </xf>
    <xf numFmtId="0" fontId="1" fillId="0" borderId="3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14" xfId="0" applyFont="1" applyBorder="1" applyAlignment="1">
      <alignment horizontal="center" vertical="center"/>
    </xf>
    <xf numFmtId="49" fontId="1" fillId="0" borderId="2"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37" xfId="0" applyNumberFormat="1" applyFont="1" applyBorder="1" applyAlignment="1">
      <alignment horizontal="center" vertical="center"/>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3" fillId="0" borderId="20" xfId="0" applyFont="1" applyBorder="1" applyAlignment="1">
      <alignment horizontal="justify" vertical="top"/>
    </xf>
    <xf numFmtId="0" fontId="4" fillId="0" borderId="12" xfId="0" applyFont="1" applyBorder="1" applyAlignment="1">
      <alignment horizontal="justify" vertical="top"/>
    </xf>
    <xf numFmtId="0" fontId="4" fillId="0" borderId="21" xfId="0" applyFont="1" applyBorder="1" applyAlignment="1">
      <alignment horizontal="justify" vertical="top"/>
    </xf>
    <xf numFmtId="0" fontId="3" fillId="0" borderId="20" xfId="0" applyFont="1" applyBorder="1" applyAlignment="1">
      <alignment horizontal="center" vertical="center"/>
    </xf>
    <xf numFmtId="0" fontId="3" fillId="0" borderId="12" xfId="0" applyFont="1" applyBorder="1" applyAlignment="1">
      <alignment horizontal="center" vertical="center"/>
    </xf>
    <xf numFmtId="0" fontId="3" fillId="0" borderId="21" xfId="0" applyFont="1" applyBorder="1" applyAlignment="1">
      <alignment horizontal="center" vertical="center"/>
    </xf>
    <xf numFmtId="9" fontId="4" fillId="0" borderId="1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3" fillId="2" borderId="10" xfId="0" applyFont="1" applyFill="1" applyBorder="1" applyAlignment="1">
      <alignment horizontal="center" vertical="center"/>
    </xf>
    <xf numFmtId="0" fontId="3" fillId="0" borderId="25" xfId="0" applyFont="1" applyBorder="1" applyAlignment="1">
      <alignment horizontal="center"/>
    </xf>
    <xf numFmtId="0" fontId="3" fillId="0" borderId="15" xfId="0" applyFont="1" applyBorder="1" applyAlignment="1">
      <alignment horizontal="center"/>
    </xf>
    <xf numFmtId="0" fontId="3" fillId="0" borderId="17" xfId="0" applyFont="1" applyBorder="1" applyAlignment="1">
      <alignment horizontal="center"/>
    </xf>
    <xf numFmtId="0" fontId="4" fillId="0" borderId="24" xfId="0" applyFont="1" applyBorder="1" applyAlignment="1">
      <alignment horizontal="center"/>
    </xf>
    <xf numFmtId="0" fontId="4" fillId="0" borderId="12" xfId="0" applyFont="1" applyBorder="1" applyAlignment="1">
      <alignment horizontal="center"/>
    </xf>
    <xf numFmtId="0" fontId="4" fillId="0" borderId="16" xfId="0" applyFont="1" applyBorder="1" applyAlignment="1">
      <alignment horizontal="center"/>
    </xf>
    <xf numFmtId="0" fontId="4" fillId="0" borderId="10" xfId="0" applyFont="1" applyBorder="1" applyAlignment="1">
      <alignment horizontal="justify" vertical="center"/>
    </xf>
    <xf numFmtId="0" fontId="4" fillId="3" borderId="10" xfId="0" applyFont="1" applyFill="1" applyBorder="1" applyAlignment="1">
      <alignment horizontal="center" vertical="distributed"/>
    </xf>
    <xf numFmtId="0" fontId="4" fillId="3" borderId="10" xfId="0" applyFont="1" applyFill="1" applyBorder="1"/>
    <xf numFmtId="0" fontId="4" fillId="0" borderId="10" xfId="0" applyFont="1" applyBorder="1" applyAlignment="1">
      <alignment horizontal="center" vertical="distributed"/>
    </xf>
    <xf numFmtId="0" fontId="3" fillId="0" borderId="23"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center" vertical="center"/>
    </xf>
    <xf numFmtId="0" fontId="3" fillId="0" borderId="9" xfId="0" applyFont="1" applyBorder="1" applyAlignment="1">
      <alignment horizontal="center" vertical="center"/>
    </xf>
    <xf numFmtId="0" fontId="4" fillId="3" borderId="32" xfId="0" applyFont="1" applyFill="1" applyBorder="1" applyAlignment="1">
      <alignment horizontal="center" vertical="center" wrapText="1"/>
    </xf>
    <xf numFmtId="0" fontId="4" fillId="3" borderId="33" xfId="0" applyFont="1" applyFill="1" applyBorder="1" applyAlignment="1">
      <alignment horizontal="center" vertical="center" wrapText="1"/>
    </xf>
    <xf numFmtId="37" fontId="1" fillId="0" borderId="0" xfId="0" applyNumberFormat="1" applyFont="1"/>
    <xf numFmtId="39" fontId="1" fillId="0" borderId="0" xfId="0" applyNumberFormat="1" applyFont="1"/>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4.5243219597550309E-2"/>
          <c:y val="0.29606481481481484"/>
          <c:w val="0.91864566929133862"/>
          <c:h val="0.49637685914260715"/>
        </c:manualLayout>
      </c:layout>
      <c:bar3D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AnalisisdeIndicadores!$A$11:$A$22</c:f>
              <c:numCache>
                <c:formatCode>mmm\-yy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AnalisisdeIndicadores!$B$11:$B$22</c:f>
              <c:numCache>
                <c:formatCode>0</c:formatCode>
                <c:ptCount val="12"/>
                <c:pt idx="0">
                  <c:v>57.174718435091876</c:v>
                </c:pt>
                <c:pt idx="1">
                  <c:v>53.417813765182188</c:v>
                </c:pt>
                <c:pt idx="2">
                  <c:v>69.161181907295898</c:v>
                </c:pt>
                <c:pt idx="3">
                  <c:v>64.881931346661631</c:v>
                </c:pt>
                <c:pt idx="4">
                  <c:v>63.323449270716459</c:v>
                </c:pt>
                <c:pt idx="5">
                  <c:v>59.939061089377063</c:v>
                </c:pt>
                <c:pt idx="6">
                  <c:v>56.248829807152219</c:v>
                </c:pt>
                <c:pt idx="7">
                  <c:v>51.948162111215836</c:v>
                </c:pt>
                <c:pt idx="8">
                  <c:v>56.631761186001953</c:v>
                </c:pt>
                <c:pt idx="9">
                  <c:v>53.349638647271924</c:v>
                </c:pt>
                <c:pt idx="10">
                  <c:v>53.564395065398344</c:v>
                </c:pt>
                <c:pt idx="11">
                  <c:v>59.560395971302427</c:v>
                </c:pt>
              </c:numCache>
            </c:numRef>
          </c:val>
        </c:ser>
        <c:dLbls>
          <c:showLegendKey val="0"/>
          <c:showVal val="1"/>
          <c:showCatName val="0"/>
          <c:showSerName val="0"/>
          <c:showPercent val="0"/>
          <c:showBubbleSize val="0"/>
        </c:dLbls>
        <c:gapWidth val="95"/>
        <c:gapDepth val="95"/>
        <c:shape val="cylinder"/>
        <c:axId val="206671072"/>
        <c:axId val="206671464"/>
        <c:axId val="0"/>
      </c:bar3DChart>
      <c:dateAx>
        <c:axId val="206671072"/>
        <c:scaling>
          <c:orientation val="minMax"/>
        </c:scaling>
        <c:delete val="0"/>
        <c:axPos val="b"/>
        <c:numFmt formatCode="mmm\-yy" sourceLinked="1"/>
        <c:majorTickMark val="none"/>
        <c:minorTickMark val="none"/>
        <c:tickLblPos val="nextTo"/>
        <c:crossAx val="206671464"/>
        <c:crosses val="autoZero"/>
        <c:auto val="1"/>
        <c:lblOffset val="100"/>
        <c:baseTimeUnit val="months"/>
      </c:dateAx>
      <c:valAx>
        <c:axId val="206671464"/>
        <c:scaling>
          <c:orientation val="minMax"/>
        </c:scaling>
        <c:delete val="1"/>
        <c:axPos val="l"/>
        <c:numFmt formatCode="0" sourceLinked="1"/>
        <c:majorTickMark val="none"/>
        <c:minorTickMark val="none"/>
        <c:tickLblPos val="nextTo"/>
        <c:crossAx val="206671072"/>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27</xdr:col>
      <xdr:colOff>323991</xdr:colOff>
      <xdr:row>0</xdr:row>
      <xdr:rowOff>229402</xdr:rowOff>
    </xdr:from>
    <xdr:to>
      <xdr:col>28</xdr:col>
      <xdr:colOff>352228</xdr:colOff>
      <xdr:row>3</xdr:row>
      <xdr:rowOff>118846</xdr:rowOff>
    </xdr:to>
    <xdr:pic>
      <xdr:nvPicPr>
        <xdr:cNvPr id="4"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352304" y="229402"/>
          <a:ext cx="1564143" cy="71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130969</xdr:colOff>
      <xdr:row>0</xdr:row>
      <xdr:rowOff>112905</xdr:rowOff>
    </xdr:from>
    <xdr:to>
      <xdr:col>0</xdr:col>
      <xdr:colOff>1714499</xdr:colOff>
      <xdr:row>2</xdr:row>
      <xdr:rowOff>269082</xdr:rowOff>
    </xdr:to>
    <xdr:pic>
      <xdr:nvPicPr>
        <xdr:cNvPr id="6"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969" y="112905"/>
          <a:ext cx="1583530" cy="703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276225</xdr:colOff>
      <xdr:row>10</xdr:row>
      <xdr:rowOff>100012</xdr:rowOff>
    </xdr:from>
    <xdr:to>
      <xdr:col>5</xdr:col>
      <xdr:colOff>723900</xdr:colOff>
      <xdr:row>21</xdr:row>
      <xdr:rowOff>119062</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904875</xdr:colOff>
      <xdr:row>10</xdr:row>
      <xdr:rowOff>228600</xdr:rowOff>
    </xdr:from>
    <xdr:to>
      <xdr:col>5</xdr:col>
      <xdr:colOff>276225</xdr:colOff>
      <xdr:row>11</xdr:row>
      <xdr:rowOff>238125</xdr:rowOff>
    </xdr:to>
    <xdr:sp macro="" textlink="">
      <xdr:nvSpPr>
        <xdr:cNvPr id="3" name="2 CuadroTexto"/>
        <xdr:cNvSpPr txBox="1"/>
      </xdr:nvSpPr>
      <xdr:spPr>
        <a:xfrm>
          <a:off x="3886200" y="3457575"/>
          <a:ext cx="3590925" cy="257175"/>
        </a:xfrm>
        <a:prstGeom prst="rect">
          <a:avLst/>
        </a:prstGeom>
        <a:solidFill>
          <a:schemeClr val="accent3">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PORCENTAJE</a:t>
          </a:r>
          <a:r>
            <a:rPr lang="es-CO" sz="1100" baseline="0"/>
            <a:t> DE AGUA NO CONTABILIZADA circuito 2 Y 1</a:t>
          </a:r>
          <a:endParaRPr lang="es-CO" sz="1100"/>
        </a:p>
      </xdr:txBody>
    </xdr:sp>
    <xdr:clientData/>
  </xdr:twoCellAnchor>
  <xdr:twoCellAnchor>
    <xdr:from>
      <xdr:col>5</xdr:col>
      <xdr:colOff>127440</xdr:colOff>
      <xdr:row>0</xdr:row>
      <xdr:rowOff>132770</xdr:rowOff>
    </xdr:from>
    <xdr:to>
      <xdr:col>5</xdr:col>
      <xdr:colOff>1175191</xdr:colOff>
      <xdr:row>3</xdr:row>
      <xdr:rowOff>100483</xdr:rowOff>
    </xdr:to>
    <xdr:pic>
      <xdr:nvPicPr>
        <xdr:cNvPr id="4"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35766" y="132770"/>
          <a:ext cx="1047751" cy="4762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121081</xdr:colOff>
      <xdr:row>0</xdr:row>
      <xdr:rowOff>96865</xdr:rowOff>
    </xdr:from>
    <xdr:to>
      <xdr:col>0</xdr:col>
      <xdr:colOff>1181819</xdr:colOff>
      <xdr:row>3</xdr:row>
      <xdr:rowOff>59815</xdr:rowOff>
    </xdr:to>
    <xdr:pic>
      <xdr:nvPicPr>
        <xdr:cNvPr id="5" name="Picture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21081" y="96865"/>
          <a:ext cx="1060738" cy="471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guerra/Documents/PROYECTO%20ANTIOQUIA/1.%20AMAGA/INFORMACION%20PRELIMINAR/CONHYDRA/FONDO%20DE%20ADAPTACION/AMAG&#193;/CONHIDRA/INDICADORES%202013/Indicadores%2020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SISTEMA%20DE%20GESTI&#211;N%20DE%20LA%20CALIDAD%20EPAMA2013\Procesos%20Misionales\Acueducto\Indicadores\macromedici&#243;n%202013%20circuito%201%20y%202\CIRCUITO%2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SISTEMA%20DE%20GESTI&#211;N%20DE%20LA%20CALIDAD%20EPAMA2013\Procesos%20Misionales\Acueducto\Indicadores\macromedici&#243;n%202013%20circuito%201%20y%202\CIRCUITO%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2013"/>
      <sheetName val="FEB2013"/>
      <sheetName val="MARZ2013"/>
      <sheetName val="ABRI2013"/>
      <sheetName val="MAYO2013"/>
      <sheetName val="COSOLIDADO2013"/>
    </sheetNames>
    <sheetDataSet>
      <sheetData sheetId="0"/>
      <sheetData sheetId="1">
        <row r="10">
          <cell r="D10">
            <v>17050</v>
          </cell>
          <cell r="E10">
            <v>46810</v>
          </cell>
          <cell r="F10">
            <v>38340</v>
          </cell>
          <cell r="G10">
            <v>21300</v>
          </cell>
          <cell r="H10">
            <v>123500</v>
          </cell>
        </row>
      </sheetData>
      <sheetData sheetId="2">
        <row r="10">
          <cell r="D10">
            <v>19450</v>
          </cell>
          <cell r="E10">
            <v>55300</v>
          </cell>
          <cell r="F10">
            <v>44340</v>
          </cell>
          <cell r="G10">
            <v>23730</v>
          </cell>
          <cell r="H10">
            <v>142820</v>
          </cell>
        </row>
        <row r="12">
          <cell r="D12">
            <v>44044</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2013"/>
      <sheetName val="FEB2013"/>
      <sheetName val="MARZ2013"/>
      <sheetName val="ABRIL2013"/>
      <sheetName val="MAY2013"/>
      <sheetName val="JUN2013"/>
      <sheetName val="JUL2013"/>
      <sheetName val="AGOS2013"/>
      <sheetName val="SEP2013"/>
      <sheetName val="OCT2013"/>
      <sheetName val="NOV2013"/>
      <sheetName val="DIC2013"/>
    </sheetNames>
    <sheetDataSet>
      <sheetData sheetId="0"/>
      <sheetData sheetId="1"/>
      <sheetData sheetId="2"/>
      <sheetData sheetId="3"/>
      <sheetData sheetId="4">
        <row r="38">
          <cell r="H38">
            <v>16790</v>
          </cell>
          <cell r="K38">
            <v>39130</v>
          </cell>
        </row>
      </sheetData>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2013"/>
      <sheetName val="FEB2013"/>
      <sheetName val="MARZ2013"/>
      <sheetName val="ABRIL2013"/>
      <sheetName val="MAY2013"/>
      <sheetName val="JUN2013"/>
      <sheetName val="JUL2013"/>
      <sheetName val="AGOS2013"/>
      <sheetName val="SEP2013"/>
      <sheetName val="OCT2013"/>
      <sheetName val="NOV2013"/>
      <sheetName val="DIC2013"/>
    </sheetNames>
    <sheetDataSet>
      <sheetData sheetId="0"/>
      <sheetData sheetId="1"/>
      <sheetData sheetId="2"/>
      <sheetData sheetId="3"/>
      <sheetData sheetId="4">
        <row r="38">
          <cell r="E38">
            <v>46860</v>
          </cell>
          <cell r="H38">
            <v>22000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5"/>
  <sheetViews>
    <sheetView tabSelected="1" topLeftCell="D10" zoomScale="80" zoomScaleNormal="80" workbookViewId="0">
      <selection activeCell="H24" sqref="H24"/>
    </sheetView>
  </sheetViews>
  <sheetFormatPr baseColWidth="10" defaultColWidth="11.5703125" defaultRowHeight="16.5" x14ac:dyDescent="0.3"/>
  <cols>
    <col min="1" max="1" width="27.7109375" style="1" bestFit="1" customWidth="1"/>
    <col min="2" max="2" width="102.85546875" style="1" bestFit="1" customWidth="1"/>
    <col min="3" max="3" width="29.42578125" style="1" bestFit="1" customWidth="1"/>
    <col min="4" max="4" width="8" style="1" bestFit="1" customWidth="1"/>
    <col min="5" max="5" width="12.85546875" style="1" customWidth="1"/>
    <col min="6" max="6" width="23" style="1" bestFit="1" customWidth="1"/>
    <col min="7" max="7" width="9.5703125" style="1" bestFit="1" customWidth="1"/>
    <col min="8" max="8" width="23" style="1" bestFit="1" customWidth="1"/>
    <col min="9" max="9" width="9.5703125" style="1" bestFit="1" customWidth="1"/>
    <col min="10" max="10" width="23" style="1" bestFit="1" customWidth="1"/>
    <col min="11" max="11" width="9.5703125" style="1" bestFit="1" customWidth="1"/>
    <col min="12" max="12" width="23" style="1" bestFit="1" customWidth="1"/>
    <col min="13" max="13" width="9.5703125" style="1" bestFit="1" customWidth="1"/>
    <col min="14" max="14" width="23" style="1" bestFit="1" customWidth="1"/>
    <col min="15" max="15" width="9.5703125" style="1" bestFit="1" customWidth="1"/>
    <col min="16" max="16" width="23" style="1" bestFit="1" customWidth="1"/>
    <col min="17" max="17" width="9.5703125" style="1" bestFit="1" customWidth="1"/>
    <col min="18" max="18" width="23" style="1" bestFit="1" customWidth="1"/>
    <col min="19" max="19" width="9.5703125" style="1" bestFit="1" customWidth="1"/>
    <col min="20" max="20" width="23" style="1" bestFit="1" customWidth="1"/>
    <col min="21" max="21" width="9.5703125" style="1" bestFit="1" customWidth="1"/>
    <col min="22" max="22" width="23" style="1" bestFit="1" customWidth="1"/>
    <col min="23" max="23" width="9.5703125" style="1" bestFit="1" customWidth="1"/>
    <col min="24" max="24" width="23" style="1" bestFit="1" customWidth="1"/>
    <col min="25" max="25" width="9.5703125" style="1" bestFit="1" customWidth="1"/>
    <col min="26" max="26" width="23" style="1" bestFit="1" customWidth="1"/>
    <col min="27" max="27" width="9.5703125" style="1" bestFit="1" customWidth="1"/>
    <col min="28" max="28" width="23" style="1" bestFit="1" customWidth="1"/>
    <col min="29" max="29" width="9.5703125" style="1" bestFit="1" customWidth="1"/>
    <col min="30" max="16384" width="11.5703125" style="1"/>
  </cols>
  <sheetData>
    <row r="1" spans="1:29" ht="21.95" customHeight="1" x14ac:dyDescent="0.3">
      <c r="A1" s="46"/>
      <c r="B1" s="71" t="s">
        <v>0</v>
      </c>
      <c r="C1" s="72"/>
      <c r="D1" s="72"/>
      <c r="E1" s="72"/>
      <c r="F1" s="72"/>
      <c r="G1" s="72"/>
      <c r="H1" s="72"/>
      <c r="I1" s="72"/>
      <c r="J1" s="72"/>
      <c r="K1" s="72"/>
      <c r="L1" s="72"/>
      <c r="M1" s="72"/>
      <c r="N1" s="72"/>
      <c r="O1" s="72"/>
      <c r="P1" s="72"/>
      <c r="Q1" s="72"/>
      <c r="R1" s="72"/>
      <c r="S1" s="72"/>
      <c r="T1" s="72"/>
      <c r="U1" s="72"/>
      <c r="V1" s="72"/>
      <c r="W1" s="72"/>
      <c r="X1" s="72"/>
      <c r="Y1" s="72"/>
      <c r="Z1" s="72"/>
      <c r="AA1" s="72"/>
      <c r="AB1" s="79"/>
      <c r="AC1" s="79"/>
    </row>
    <row r="2" spans="1:29" ht="21.95" customHeight="1" x14ac:dyDescent="0.3">
      <c r="A2" s="46"/>
      <c r="B2" s="73"/>
      <c r="C2" s="74"/>
      <c r="D2" s="74"/>
      <c r="E2" s="74"/>
      <c r="F2" s="74"/>
      <c r="G2" s="74"/>
      <c r="H2" s="74"/>
      <c r="I2" s="74"/>
      <c r="J2" s="74"/>
      <c r="K2" s="74"/>
      <c r="L2" s="74"/>
      <c r="M2" s="74"/>
      <c r="N2" s="74"/>
      <c r="O2" s="74"/>
      <c r="P2" s="74"/>
      <c r="Q2" s="74"/>
      <c r="R2" s="74"/>
      <c r="S2" s="74"/>
      <c r="T2" s="74"/>
      <c r="U2" s="74"/>
      <c r="V2" s="74"/>
      <c r="W2" s="74"/>
      <c r="X2" s="74"/>
      <c r="Y2" s="74"/>
      <c r="Z2" s="74"/>
      <c r="AA2" s="74"/>
      <c r="AB2" s="79"/>
      <c r="AC2" s="79"/>
    </row>
    <row r="3" spans="1:29" ht="21.95" customHeight="1" x14ac:dyDescent="0.3">
      <c r="A3" s="46"/>
      <c r="B3" s="36" t="s">
        <v>16</v>
      </c>
      <c r="C3" s="36"/>
      <c r="D3" s="36"/>
      <c r="E3" s="36"/>
      <c r="F3" s="36"/>
      <c r="G3" s="37" t="s">
        <v>17</v>
      </c>
      <c r="H3" s="37"/>
      <c r="I3" s="37"/>
      <c r="J3" s="37"/>
      <c r="K3" s="37"/>
      <c r="L3" s="37"/>
      <c r="M3" s="37"/>
      <c r="N3" s="37"/>
      <c r="O3" s="37" t="s">
        <v>18</v>
      </c>
      <c r="P3" s="37"/>
      <c r="Q3" s="37"/>
      <c r="R3" s="37"/>
      <c r="S3" s="37"/>
      <c r="T3" s="37"/>
      <c r="U3" s="37"/>
      <c r="V3" s="37"/>
      <c r="W3" s="75" t="s">
        <v>19</v>
      </c>
      <c r="X3" s="76"/>
      <c r="Y3" s="76"/>
      <c r="Z3" s="76"/>
      <c r="AA3" s="76"/>
      <c r="AB3" s="79"/>
      <c r="AC3" s="79"/>
    </row>
    <row r="4" spans="1:29" ht="21.95" customHeight="1" x14ac:dyDescent="0.3">
      <c r="A4" s="46"/>
      <c r="B4" s="47" t="s">
        <v>22</v>
      </c>
      <c r="C4" s="47"/>
      <c r="D4" s="47"/>
      <c r="E4" s="47"/>
      <c r="F4" s="47"/>
      <c r="G4" s="48">
        <v>1</v>
      </c>
      <c r="H4" s="49"/>
      <c r="I4" s="49"/>
      <c r="J4" s="49"/>
      <c r="K4" s="49"/>
      <c r="L4" s="49"/>
      <c r="M4" s="49"/>
      <c r="N4" s="49"/>
      <c r="O4" s="48">
        <v>41023</v>
      </c>
      <c r="P4" s="49"/>
      <c r="Q4" s="49"/>
      <c r="R4" s="49"/>
      <c r="S4" s="49"/>
      <c r="T4" s="49"/>
      <c r="U4" s="49"/>
      <c r="V4" s="49"/>
      <c r="W4" s="77" t="s">
        <v>20</v>
      </c>
      <c r="X4" s="78"/>
      <c r="Y4" s="78"/>
      <c r="Z4" s="78"/>
      <c r="AA4" s="78"/>
      <c r="AB4" s="79"/>
      <c r="AC4" s="79"/>
    </row>
    <row r="5" spans="1:29" ht="3" customHeight="1" x14ac:dyDescent="0.3">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5"/>
    </row>
    <row r="6" spans="1:29" x14ac:dyDescent="0.3">
      <c r="A6" s="42" t="s">
        <v>34</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row>
    <row r="7" spans="1:29" ht="17.25" thickBot="1" x14ac:dyDescent="0.35"/>
    <row r="8" spans="1:29" s="3" customFormat="1" ht="24.95" customHeight="1" x14ac:dyDescent="0.3">
      <c r="A8" s="54" t="s">
        <v>1</v>
      </c>
      <c r="B8" s="57" t="s">
        <v>2</v>
      </c>
      <c r="C8" s="57" t="s">
        <v>3</v>
      </c>
      <c r="D8" s="94" t="s">
        <v>4</v>
      </c>
      <c r="E8" s="22"/>
      <c r="F8" s="50">
        <v>41275</v>
      </c>
      <c r="G8" s="51"/>
      <c r="H8" s="60">
        <v>41306</v>
      </c>
      <c r="I8" s="51"/>
      <c r="J8" s="60">
        <v>41334</v>
      </c>
      <c r="K8" s="51"/>
      <c r="L8" s="60">
        <v>41365</v>
      </c>
      <c r="M8" s="51"/>
      <c r="N8" s="60">
        <v>41395</v>
      </c>
      <c r="O8" s="51"/>
      <c r="P8" s="60">
        <v>41426</v>
      </c>
      <c r="Q8" s="51"/>
      <c r="R8" s="60">
        <v>41456</v>
      </c>
      <c r="S8" s="51"/>
      <c r="T8" s="60">
        <v>41487</v>
      </c>
      <c r="U8" s="51"/>
      <c r="V8" s="60">
        <v>41518</v>
      </c>
      <c r="W8" s="51"/>
      <c r="X8" s="60">
        <v>41548</v>
      </c>
      <c r="Y8" s="51"/>
      <c r="Z8" s="60">
        <v>41579</v>
      </c>
      <c r="AA8" s="51"/>
      <c r="AB8" s="60">
        <v>41609</v>
      </c>
      <c r="AC8" s="51"/>
    </row>
    <row r="9" spans="1:29" s="3" customFormat="1" ht="24.95" customHeight="1" x14ac:dyDescent="0.3">
      <c r="A9" s="55"/>
      <c r="B9" s="58"/>
      <c r="C9" s="92"/>
      <c r="D9" s="95"/>
      <c r="E9" s="23"/>
      <c r="F9" s="52"/>
      <c r="G9" s="53"/>
      <c r="H9" s="61"/>
      <c r="I9" s="53"/>
      <c r="J9" s="61"/>
      <c r="K9" s="53"/>
      <c r="L9" s="61"/>
      <c r="M9" s="53"/>
      <c r="N9" s="61"/>
      <c r="O9" s="53"/>
      <c r="P9" s="61"/>
      <c r="Q9" s="53"/>
      <c r="R9" s="61"/>
      <c r="S9" s="53"/>
      <c r="T9" s="61"/>
      <c r="U9" s="53"/>
      <c r="V9" s="61"/>
      <c r="W9" s="53"/>
      <c r="X9" s="61"/>
      <c r="Y9" s="53"/>
      <c r="Z9" s="61"/>
      <c r="AA9" s="53"/>
      <c r="AB9" s="61"/>
      <c r="AC9" s="53"/>
    </row>
    <row r="10" spans="1:29" s="3" customFormat="1" ht="29.25" thickBot="1" x14ac:dyDescent="0.35">
      <c r="A10" s="56"/>
      <c r="B10" s="59"/>
      <c r="C10" s="93"/>
      <c r="D10" s="96"/>
      <c r="E10" s="23"/>
      <c r="F10" s="16" t="s">
        <v>5</v>
      </c>
      <c r="G10" s="2" t="s">
        <v>6</v>
      </c>
      <c r="H10" s="2" t="s">
        <v>5</v>
      </c>
      <c r="I10" s="2" t="s">
        <v>6</v>
      </c>
      <c r="J10" s="2" t="s">
        <v>5</v>
      </c>
      <c r="K10" s="2" t="s">
        <v>6</v>
      </c>
      <c r="L10" s="2" t="s">
        <v>5</v>
      </c>
      <c r="M10" s="2" t="s">
        <v>6</v>
      </c>
      <c r="N10" s="2" t="s">
        <v>5</v>
      </c>
      <c r="O10" s="2" t="s">
        <v>6</v>
      </c>
      <c r="P10" s="2" t="s">
        <v>5</v>
      </c>
      <c r="Q10" s="2" t="s">
        <v>6</v>
      </c>
      <c r="R10" s="2" t="s">
        <v>5</v>
      </c>
      <c r="S10" s="2" t="s">
        <v>6</v>
      </c>
      <c r="T10" s="2" t="s">
        <v>5</v>
      </c>
      <c r="U10" s="2" t="s">
        <v>6</v>
      </c>
      <c r="V10" s="2" t="s">
        <v>5</v>
      </c>
      <c r="W10" s="2" t="s">
        <v>6</v>
      </c>
      <c r="X10" s="2" t="s">
        <v>5</v>
      </c>
      <c r="Y10" s="2" t="s">
        <v>6</v>
      </c>
      <c r="Z10" s="2" t="s">
        <v>5</v>
      </c>
      <c r="AA10" s="2" t="s">
        <v>6</v>
      </c>
      <c r="AB10" s="2" t="s">
        <v>5</v>
      </c>
      <c r="AC10" s="2" t="s">
        <v>6</v>
      </c>
    </row>
    <row r="11" spans="1:29" s="3" customFormat="1" ht="15" customHeight="1" x14ac:dyDescent="0.3">
      <c r="A11" s="80" t="s">
        <v>25</v>
      </c>
      <c r="B11" s="83" t="s">
        <v>24</v>
      </c>
      <c r="C11" s="86" t="s">
        <v>23</v>
      </c>
      <c r="D11" s="89" t="s">
        <v>26</v>
      </c>
      <c r="E11" s="21"/>
      <c r="F11" s="28"/>
      <c r="G11" s="2"/>
      <c r="H11" s="2"/>
      <c r="I11" s="18"/>
      <c r="J11" s="2"/>
      <c r="K11" s="18"/>
      <c r="L11" s="2"/>
      <c r="M11" s="18"/>
      <c r="N11" s="2"/>
      <c r="O11" s="18"/>
      <c r="P11" s="2"/>
      <c r="Q11" s="18"/>
      <c r="R11" s="2"/>
      <c r="S11" s="18"/>
      <c r="T11" s="2"/>
      <c r="U11" s="18"/>
      <c r="V11" s="2"/>
      <c r="W11" s="18"/>
      <c r="X11" s="2"/>
      <c r="Y11" s="18"/>
      <c r="Z11" s="2"/>
      <c r="AA11" s="18"/>
      <c r="AB11" s="2"/>
      <c r="AC11" s="18"/>
    </row>
    <row r="12" spans="1:29" s="3" customFormat="1" ht="27" customHeight="1" x14ac:dyDescent="0.3">
      <c r="A12" s="81"/>
      <c r="B12" s="84"/>
      <c r="C12" s="87"/>
      <c r="D12" s="90"/>
      <c r="E12" s="21"/>
      <c r="F12" s="28" t="s">
        <v>33</v>
      </c>
      <c r="G12" s="2"/>
      <c r="H12" s="2" t="s">
        <v>33</v>
      </c>
      <c r="I12" s="18"/>
      <c r="J12" s="2" t="s">
        <v>33</v>
      </c>
      <c r="K12" s="18"/>
      <c r="L12" s="2" t="s">
        <v>33</v>
      </c>
      <c r="M12" s="18"/>
      <c r="N12" s="2" t="s">
        <v>33</v>
      </c>
      <c r="O12" s="18"/>
      <c r="P12" s="2" t="s">
        <v>33</v>
      </c>
      <c r="Q12" s="18"/>
      <c r="R12" s="2" t="s">
        <v>33</v>
      </c>
      <c r="S12" s="18"/>
      <c r="T12" s="2" t="s">
        <v>33</v>
      </c>
      <c r="U12" s="18"/>
      <c r="V12" s="2" t="s">
        <v>33</v>
      </c>
      <c r="W12" s="18"/>
      <c r="X12" s="2" t="s">
        <v>33</v>
      </c>
      <c r="Y12" s="18"/>
      <c r="Z12" s="2" t="s">
        <v>33</v>
      </c>
      <c r="AA12" s="18"/>
      <c r="AB12" s="2" t="s">
        <v>33</v>
      </c>
      <c r="AC12" s="18"/>
    </row>
    <row r="13" spans="1:29" ht="59.25" customHeight="1" x14ac:dyDescent="0.3">
      <c r="A13" s="81"/>
      <c r="B13" s="84"/>
      <c r="C13" s="87"/>
      <c r="D13" s="90"/>
      <c r="E13" s="21"/>
      <c r="F13" s="26">
        <f>G20</f>
        <v>134960</v>
      </c>
      <c r="G13" s="38">
        <f>(F13-F15)/F13*100</f>
        <v>57.174718435091876</v>
      </c>
      <c r="H13" s="26">
        <f>[1]FEB2013!$H$10</f>
        <v>123500</v>
      </c>
      <c r="I13" s="62">
        <f>(H13-H15)/H13*100</f>
        <v>53.417813765182188</v>
      </c>
      <c r="J13" s="20">
        <f>[1]MARZ2013!$H$10</f>
        <v>142820</v>
      </c>
      <c r="K13" s="62">
        <f>(J13-J15)/J13*100</f>
        <v>69.161181907295898</v>
      </c>
      <c r="L13" s="27">
        <f>M20</f>
        <v>132550</v>
      </c>
      <c r="M13" s="65">
        <f>(L13-L15)/L13*100</f>
        <v>64.881931346661631</v>
      </c>
      <c r="N13" s="27">
        <f>O20</f>
        <v>124780</v>
      </c>
      <c r="O13" s="68">
        <f>(N13-N15)/N13*100</f>
        <v>63.323449270716459</v>
      </c>
      <c r="P13" s="27">
        <f>Q20</f>
        <v>132920</v>
      </c>
      <c r="Q13" s="39">
        <f>(P13-P15)/P13*100</f>
        <v>59.939061089377063</v>
      </c>
      <c r="R13" s="27">
        <f>S20</f>
        <v>106820</v>
      </c>
      <c r="S13" s="39">
        <f>(R13-R15)/R13*100</f>
        <v>56.248829807152219</v>
      </c>
      <c r="T13" s="27">
        <f>U20</f>
        <v>106100</v>
      </c>
      <c r="U13" s="39">
        <f>(T13-T15)/T13*100</f>
        <v>51.948162111215836</v>
      </c>
      <c r="V13" s="27">
        <f>W20</f>
        <v>118988</v>
      </c>
      <c r="W13" s="39">
        <f>(V13-V15)/V13*100</f>
        <v>56.631761186001953</v>
      </c>
      <c r="X13" s="27">
        <f>Y20</f>
        <v>108758</v>
      </c>
      <c r="Y13" s="39">
        <f>(X13-X15)/X13*100</f>
        <v>53.349638647271924</v>
      </c>
      <c r="Z13" s="27">
        <f>AA20</f>
        <v>107648</v>
      </c>
      <c r="AA13" s="39">
        <f>(Z13-Z15)/Z13*100</f>
        <v>53.564395065398344</v>
      </c>
      <c r="AB13" s="27">
        <f>AC20</f>
        <v>115968</v>
      </c>
      <c r="AC13" s="39">
        <f>(AB13-AB15)/AB13*100</f>
        <v>59.560395971302427</v>
      </c>
    </row>
    <row r="14" spans="1:29" ht="16.5" customHeight="1" x14ac:dyDescent="0.3">
      <c r="A14" s="81"/>
      <c r="B14" s="84"/>
      <c r="C14" s="87"/>
      <c r="D14" s="90"/>
      <c r="E14" s="21"/>
      <c r="F14" s="19" t="s">
        <v>32</v>
      </c>
      <c r="G14" s="38"/>
      <c r="H14" s="19" t="s">
        <v>32</v>
      </c>
      <c r="I14" s="63"/>
      <c r="J14" s="19" t="s">
        <v>32</v>
      </c>
      <c r="K14" s="63"/>
      <c r="L14" s="19" t="s">
        <v>32</v>
      </c>
      <c r="M14" s="66"/>
      <c r="N14" s="19" t="s">
        <v>32</v>
      </c>
      <c r="O14" s="69"/>
      <c r="P14" s="19" t="s">
        <v>32</v>
      </c>
      <c r="Q14" s="40"/>
      <c r="R14" s="19" t="s">
        <v>32</v>
      </c>
      <c r="S14" s="40"/>
      <c r="T14" s="19" t="s">
        <v>32</v>
      </c>
      <c r="U14" s="40"/>
      <c r="V14" s="19" t="s">
        <v>32</v>
      </c>
      <c r="W14" s="40"/>
      <c r="X14" s="19" t="s">
        <v>32</v>
      </c>
      <c r="Y14" s="40"/>
      <c r="Z14" s="19" t="s">
        <v>32</v>
      </c>
      <c r="AA14" s="40"/>
      <c r="AB14" s="19" t="s">
        <v>32</v>
      </c>
      <c r="AC14" s="40"/>
    </row>
    <row r="15" spans="1:29" ht="65.25" customHeight="1" thickBot="1" x14ac:dyDescent="0.35">
      <c r="A15" s="82"/>
      <c r="B15" s="85"/>
      <c r="C15" s="88"/>
      <c r="D15" s="91"/>
      <c r="E15" s="21"/>
      <c r="F15" s="25">
        <v>57797</v>
      </c>
      <c r="G15" s="38"/>
      <c r="H15" s="27">
        <v>57529</v>
      </c>
      <c r="I15" s="64"/>
      <c r="J15" s="27">
        <f>[1]MARZ2013!$D$12</f>
        <v>44044</v>
      </c>
      <c r="K15" s="64"/>
      <c r="L15" s="27">
        <v>46549</v>
      </c>
      <c r="M15" s="67"/>
      <c r="N15" s="27">
        <v>45765</v>
      </c>
      <c r="O15" s="70"/>
      <c r="P15" s="27">
        <v>53249</v>
      </c>
      <c r="Q15" s="41"/>
      <c r="R15" s="27">
        <v>46735</v>
      </c>
      <c r="S15" s="41"/>
      <c r="T15" s="27">
        <v>50983</v>
      </c>
      <c r="U15" s="41"/>
      <c r="V15" s="27">
        <v>51603</v>
      </c>
      <c r="W15" s="41"/>
      <c r="X15" s="27">
        <v>50736</v>
      </c>
      <c r="Y15" s="41"/>
      <c r="Z15" s="27">
        <v>49987</v>
      </c>
      <c r="AA15" s="41"/>
      <c r="AB15" s="17">
        <v>46897</v>
      </c>
      <c r="AC15" s="41"/>
    </row>
    <row r="16" spans="1:29" x14ac:dyDescent="0.3">
      <c r="F16" s="24" t="s">
        <v>27</v>
      </c>
      <c r="G16" s="30">
        <v>17530</v>
      </c>
      <c r="H16" s="24" t="s">
        <v>27</v>
      </c>
      <c r="I16" s="30">
        <f>[1]FEB2013!$D$10</f>
        <v>17050</v>
      </c>
      <c r="J16" s="24" t="s">
        <v>27</v>
      </c>
      <c r="K16" s="30">
        <f>[1]MARZ2013!$D$10</f>
        <v>19450</v>
      </c>
      <c r="L16" s="24" t="s">
        <v>27</v>
      </c>
      <c r="M16" s="30">
        <v>18810</v>
      </c>
      <c r="N16" s="24" t="s">
        <v>27</v>
      </c>
      <c r="O16" s="30">
        <f>[2]MAY2013!$H$38</f>
        <v>16790</v>
      </c>
      <c r="P16" s="24" t="s">
        <v>27</v>
      </c>
      <c r="Q16" s="30">
        <v>18270</v>
      </c>
      <c r="R16" s="24" t="s">
        <v>27</v>
      </c>
      <c r="S16" s="30">
        <v>20970</v>
      </c>
      <c r="T16" s="24" t="s">
        <v>27</v>
      </c>
      <c r="U16" s="30">
        <v>20970</v>
      </c>
      <c r="V16" s="24" t="s">
        <v>27</v>
      </c>
      <c r="W16" s="30">
        <v>20970</v>
      </c>
      <c r="X16" s="24" t="s">
        <v>27</v>
      </c>
      <c r="Y16" s="30">
        <v>20970</v>
      </c>
      <c r="Z16" s="24" t="s">
        <v>27</v>
      </c>
      <c r="AA16" s="30">
        <v>20970</v>
      </c>
      <c r="AB16" s="24" t="s">
        <v>27</v>
      </c>
      <c r="AC16" s="30">
        <v>20970</v>
      </c>
    </row>
    <row r="17" spans="6:29" x14ac:dyDescent="0.3">
      <c r="F17" s="24" t="s">
        <v>29</v>
      </c>
      <c r="G17" s="30">
        <v>38720</v>
      </c>
      <c r="H17" s="24" t="s">
        <v>29</v>
      </c>
      <c r="I17" s="30">
        <f>[1]FEB2013!$F$10</f>
        <v>38340</v>
      </c>
      <c r="J17" s="24" t="s">
        <v>29</v>
      </c>
      <c r="K17" s="30">
        <f>[1]MARZ2013!$F$10</f>
        <v>44340</v>
      </c>
      <c r="L17" s="24" t="s">
        <v>29</v>
      </c>
      <c r="M17" s="30">
        <v>39720</v>
      </c>
      <c r="N17" s="24" t="s">
        <v>29</v>
      </c>
      <c r="O17" s="30">
        <f>[2]MAY2013!$K$38</f>
        <v>39130</v>
      </c>
      <c r="P17" s="24" t="s">
        <v>29</v>
      </c>
      <c r="Q17" s="30">
        <v>40760</v>
      </c>
      <c r="R17" s="24" t="s">
        <v>29</v>
      </c>
      <c r="S17" s="30">
        <v>33010</v>
      </c>
      <c r="T17" s="24" t="s">
        <v>29</v>
      </c>
      <c r="U17" s="30">
        <v>34810</v>
      </c>
      <c r="V17" s="24" t="s">
        <v>29</v>
      </c>
      <c r="W17" s="30">
        <v>30820</v>
      </c>
      <c r="X17" s="24" t="s">
        <v>29</v>
      </c>
      <c r="Y17" s="30">
        <v>27130</v>
      </c>
      <c r="Z17" s="24" t="s">
        <v>29</v>
      </c>
      <c r="AA17" s="30">
        <v>24780</v>
      </c>
      <c r="AB17" s="24" t="s">
        <v>29</v>
      </c>
      <c r="AC17" s="30">
        <v>30820</v>
      </c>
    </row>
    <row r="18" spans="6:29" x14ac:dyDescent="0.3">
      <c r="F18" s="24" t="s">
        <v>28</v>
      </c>
      <c r="G18" s="30">
        <v>52290</v>
      </c>
      <c r="H18" s="24" t="s">
        <v>28</v>
      </c>
      <c r="I18" s="30">
        <f>[1]FEB2013!$E$10</f>
        <v>46810</v>
      </c>
      <c r="J18" s="24" t="s">
        <v>28</v>
      </c>
      <c r="K18" s="30">
        <f>[1]MARZ2013!$E$10</f>
        <v>55300</v>
      </c>
      <c r="L18" s="24" t="s">
        <v>28</v>
      </c>
      <c r="M18" s="30">
        <v>51430</v>
      </c>
      <c r="N18" s="24" t="s">
        <v>28</v>
      </c>
      <c r="O18" s="30">
        <f>[3]MAY2013!$E$38</f>
        <v>46860</v>
      </c>
      <c r="P18" s="24" t="s">
        <v>28</v>
      </c>
      <c r="Q18" s="30">
        <v>50410</v>
      </c>
      <c r="R18" s="24" t="s">
        <v>28</v>
      </c>
      <c r="S18" s="30">
        <v>30490</v>
      </c>
      <c r="T18" s="24" t="s">
        <v>28</v>
      </c>
      <c r="U18" s="30">
        <v>30000</v>
      </c>
      <c r="V18" s="24" t="s">
        <v>28</v>
      </c>
      <c r="W18" s="30">
        <v>45448</v>
      </c>
      <c r="X18" s="24" t="s">
        <v>28</v>
      </c>
      <c r="Y18" s="30">
        <v>45448</v>
      </c>
      <c r="Z18" s="24" t="s">
        <v>28</v>
      </c>
      <c r="AA18" s="30">
        <v>45448</v>
      </c>
      <c r="AB18" s="24" t="s">
        <v>28</v>
      </c>
      <c r="AC18" s="30">
        <v>45448</v>
      </c>
    </row>
    <row r="19" spans="6:29" x14ac:dyDescent="0.3">
      <c r="F19" s="24" t="s">
        <v>30</v>
      </c>
      <c r="G19" s="30">
        <v>26420</v>
      </c>
      <c r="H19" s="24" t="s">
        <v>30</v>
      </c>
      <c r="I19" s="30">
        <f>[1]FEB2013!$G$10</f>
        <v>21300</v>
      </c>
      <c r="J19" s="24" t="s">
        <v>30</v>
      </c>
      <c r="K19" s="30">
        <f>[1]MARZ2013!$G$10</f>
        <v>23730</v>
      </c>
      <c r="L19" s="24" t="s">
        <v>30</v>
      </c>
      <c r="M19" s="30">
        <v>22590</v>
      </c>
      <c r="N19" s="24" t="s">
        <v>30</v>
      </c>
      <c r="O19" s="30">
        <f>[3]MAY2013!$H$38</f>
        <v>22000</v>
      </c>
      <c r="P19" s="24" t="s">
        <v>30</v>
      </c>
      <c r="Q19" s="30">
        <v>23480</v>
      </c>
      <c r="R19" s="24" t="s">
        <v>30</v>
      </c>
      <c r="S19" s="30">
        <v>22350</v>
      </c>
      <c r="T19" s="24" t="s">
        <v>30</v>
      </c>
      <c r="U19" s="30">
        <v>20320</v>
      </c>
      <c r="V19" s="24" t="s">
        <v>30</v>
      </c>
      <c r="W19" s="30">
        <v>21750</v>
      </c>
      <c r="X19" s="24" t="s">
        <v>30</v>
      </c>
      <c r="Y19" s="30">
        <v>15210</v>
      </c>
      <c r="Z19" s="24" t="s">
        <v>30</v>
      </c>
      <c r="AA19" s="30">
        <v>16450</v>
      </c>
      <c r="AB19" s="24" t="s">
        <v>30</v>
      </c>
      <c r="AC19" s="30">
        <v>18730</v>
      </c>
    </row>
    <row r="20" spans="6:29" x14ac:dyDescent="0.3">
      <c r="F20" s="29" t="s">
        <v>33</v>
      </c>
      <c r="G20" s="31">
        <f>G16+G17+G18+G19</f>
        <v>134960</v>
      </c>
      <c r="H20" s="29" t="s">
        <v>33</v>
      </c>
      <c r="I20" s="31">
        <f>I16+I17+I18+I19</f>
        <v>123500</v>
      </c>
      <c r="J20" s="29" t="s">
        <v>33</v>
      </c>
      <c r="K20" s="31">
        <f>K16+K17+K18+K19</f>
        <v>142820</v>
      </c>
      <c r="L20" s="29" t="s">
        <v>33</v>
      </c>
      <c r="M20" s="31">
        <f>M16+M17+M18+M19</f>
        <v>132550</v>
      </c>
      <c r="N20" s="29" t="s">
        <v>33</v>
      </c>
      <c r="O20" s="31">
        <f>O16+O17+O18+O19</f>
        <v>124780</v>
      </c>
      <c r="P20" s="29" t="s">
        <v>33</v>
      </c>
      <c r="Q20" s="31">
        <f>Q16+Q17+Q18+Q19</f>
        <v>132920</v>
      </c>
      <c r="R20" s="29" t="s">
        <v>33</v>
      </c>
      <c r="S20" s="31">
        <f>S16+S17+S18+S19</f>
        <v>106820</v>
      </c>
      <c r="T20" s="29" t="s">
        <v>33</v>
      </c>
      <c r="U20" s="31">
        <f>U16+U17+U18+U19</f>
        <v>106100</v>
      </c>
      <c r="V20" s="29" t="s">
        <v>33</v>
      </c>
      <c r="W20" s="31">
        <f>W16+W17+W18+W19</f>
        <v>118988</v>
      </c>
      <c r="X20" s="29" t="s">
        <v>33</v>
      </c>
      <c r="Y20" s="31">
        <f>Y16+Y17+Y18+Y19</f>
        <v>108758</v>
      </c>
      <c r="Z20" s="29" t="s">
        <v>33</v>
      </c>
      <c r="AA20" s="31">
        <f>AA16+AA17+AA18+AA19</f>
        <v>107648</v>
      </c>
      <c r="AB20" s="29" t="s">
        <v>33</v>
      </c>
      <c r="AC20" s="31">
        <f>AC16+AC17+AC18+AC19</f>
        <v>115968</v>
      </c>
    </row>
    <row r="24" spans="6:29" x14ac:dyDescent="0.3">
      <c r="H24" s="124">
        <f>+AVERAGE(F13+H13+J13+L13+N13+P13+R13+T13+V13+X13+Z13+AB13)/12</f>
        <v>121317.66666666667</v>
      </c>
    </row>
    <row r="25" spans="6:29" x14ac:dyDescent="0.3">
      <c r="H25" s="125">
        <f>+AVERAGE(F15+H15+J15+L15+N15+P15+R15+T15+V15+X15+Z15+AB15)/12</f>
        <v>50156.166666666664</v>
      </c>
    </row>
    <row r="35" ht="16.5" customHeight="1" x14ac:dyDescent="0.3"/>
  </sheetData>
  <mergeCells count="45">
    <mergeCell ref="B1:AA2"/>
    <mergeCell ref="W3:AA3"/>
    <mergeCell ref="W4:AA4"/>
    <mergeCell ref="AB1:AC4"/>
    <mergeCell ref="A11:A15"/>
    <mergeCell ref="B11:B15"/>
    <mergeCell ref="C11:C15"/>
    <mergeCell ref="D11:D15"/>
    <mergeCell ref="C8:C10"/>
    <mergeCell ref="D8:D10"/>
    <mergeCell ref="AC13:AC15"/>
    <mergeCell ref="H8:I9"/>
    <mergeCell ref="J8:K9"/>
    <mergeCell ref="L8:M9"/>
    <mergeCell ref="N8:O9"/>
    <mergeCell ref="P8:Q9"/>
    <mergeCell ref="O4:V4"/>
    <mergeCell ref="R8:S9"/>
    <mergeCell ref="T8:U9"/>
    <mergeCell ref="V8:W9"/>
    <mergeCell ref="X8:Y9"/>
    <mergeCell ref="Y13:Y15"/>
    <mergeCell ref="AA13:AA15"/>
    <mergeCell ref="Z8:AA9"/>
    <mergeCell ref="M13:M15"/>
    <mergeCell ref="O13:O15"/>
    <mergeCell ref="W13:W15"/>
    <mergeCell ref="S13:S15"/>
    <mergeCell ref="U13:U15"/>
    <mergeCell ref="B3:F3"/>
    <mergeCell ref="G3:N3"/>
    <mergeCell ref="O3:V3"/>
    <mergeCell ref="G13:G15"/>
    <mergeCell ref="Q13:Q15"/>
    <mergeCell ref="A6:AC6"/>
    <mergeCell ref="A5:AC5"/>
    <mergeCell ref="A1:A4"/>
    <mergeCell ref="B4:F4"/>
    <mergeCell ref="G4:N4"/>
    <mergeCell ref="F8:G9"/>
    <mergeCell ref="A8:A10"/>
    <mergeCell ref="B8:B10"/>
    <mergeCell ref="AB8:AC9"/>
    <mergeCell ref="I13:I15"/>
    <mergeCell ref="K13:K15"/>
  </mergeCells>
  <pageMargins left="0.7" right="0.7" top="0.75" bottom="0.75" header="0.3" footer="0.3"/>
  <pageSetup paperSize="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22" zoomScale="118" zoomScaleNormal="118" workbookViewId="0">
      <selection activeCell="D7" sqref="D7:D8"/>
    </sheetView>
  </sheetViews>
  <sheetFormatPr baseColWidth="10" defaultColWidth="11.5703125" defaultRowHeight="13.5" x14ac:dyDescent="0.25"/>
  <cols>
    <col min="1" max="1" width="20.5703125" style="4" customWidth="1"/>
    <col min="2" max="2" width="24.140625" style="4" customWidth="1"/>
    <col min="3" max="3" width="21.85546875" style="4" customWidth="1"/>
    <col min="4" max="4" width="21.140625" style="4" customWidth="1"/>
    <col min="5" max="5" width="20.28515625" style="4" customWidth="1"/>
    <col min="6" max="6" width="18.85546875" style="4" customWidth="1"/>
    <col min="7" max="16384" width="11.5703125" style="4"/>
  </cols>
  <sheetData>
    <row r="1" spans="1:6" x14ac:dyDescent="0.25">
      <c r="A1" s="106"/>
      <c r="B1" s="47" t="s">
        <v>7</v>
      </c>
      <c r="C1" s="47"/>
      <c r="D1" s="47"/>
      <c r="E1" s="47"/>
      <c r="F1" s="49"/>
    </row>
    <row r="2" spans="1:6" x14ac:dyDescent="0.25">
      <c r="A2" s="107"/>
      <c r="B2" s="47"/>
      <c r="C2" s="47"/>
      <c r="D2" s="47"/>
      <c r="E2" s="47"/>
      <c r="F2" s="49"/>
    </row>
    <row r="3" spans="1:6" x14ac:dyDescent="0.25">
      <c r="A3" s="107"/>
      <c r="B3" s="14" t="s">
        <v>16</v>
      </c>
      <c r="C3" s="14" t="s">
        <v>17</v>
      </c>
      <c r="D3" s="14" t="s">
        <v>18</v>
      </c>
      <c r="E3" s="15" t="s">
        <v>19</v>
      </c>
      <c r="F3" s="49"/>
    </row>
    <row r="4" spans="1:6" x14ac:dyDescent="0.25">
      <c r="A4" s="108"/>
      <c r="B4" s="9" t="s">
        <v>22</v>
      </c>
      <c r="C4" s="9">
        <v>3</v>
      </c>
      <c r="D4" s="11">
        <v>41023</v>
      </c>
      <c r="E4" s="10" t="s">
        <v>20</v>
      </c>
      <c r="F4" s="49"/>
    </row>
    <row r="5" spans="1:6" ht="2.1" customHeight="1" x14ac:dyDescent="0.25">
      <c r="A5" s="109"/>
      <c r="B5" s="110"/>
      <c r="C5" s="110"/>
      <c r="D5" s="110"/>
      <c r="E5" s="110"/>
      <c r="F5" s="111"/>
    </row>
    <row r="6" spans="1:6" s="8" customFormat="1" ht="12.75" x14ac:dyDescent="0.2">
      <c r="A6" s="5" t="s">
        <v>8</v>
      </c>
      <c r="B6" s="6" t="s">
        <v>9</v>
      </c>
      <c r="C6" s="100" t="s">
        <v>10</v>
      </c>
      <c r="D6" s="102"/>
      <c r="E6" s="6" t="s">
        <v>11</v>
      </c>
      <c r="F6" s="7" t="s">
        <v>12</v>
      </c>
    </row>
    <row r="7" spans="1:6" ht="99.95" customHeight="1" x14ac:dyDescent="0.25">
      <c r="A7" s="112" t="s">
        <v>21</v>
      </c>
      <c r="B7" s="112" t="s">
        <v>25</v>
      </c>
      <c r="C7" s="122" t="s">
        <v>24</v>
      </c>
      <c r="D7" s="113" t="s">
        <v>13</v>
      </c>
      <c r="E7" s="115" t="str">
        <f>+IngresoValores!C11</f>
        <v>Mensual</v>
      </c>
      <c r="F7" s="103">
        <v>0.5</v>
      </c>
    </row>
    <row r="8" spans="1:6" ht="59.25" customHeight="1" x14ac:dyDescent="0.25">
      <c r="A8" s="112"/>
      <c r="B8" s="112"/>
      <c r="C8" s="123"/>
      <c r="D8" s="114"/>
      <c r="E8" s="115"/>
      <c r="F8" s="104"/>
    </row>
    <row r="9" spans="1:6" x14ac:dyDescent="0.25">
      <c r="A9" s="100" t="s">
        <v>31</v>
      </c>
      <c r="B9" s="101"/>
      <c r="C9" s="101"/>
      <c r="D9" s="101"/>
      <c r="E9" s="101"/>
      <c r="F9" s="102"/>
    </row>
    <row r="10" spans="1:6" x14ac:dyDescent="0.25">
      <c r="A10" s="100" t="s">
        <v>14</v>
      </c>
      <c r="B10" s="101"/>
      <c r="C10" s="101"/>
      <c r="D10" s="101"/>
      <c r="E10" s="101"/>
      <c r="F10" s="102"/>
    </row>
    <row r="11" spans="1:6" ht="20.100000000000001" customHeight="1" x14ac:dyDescent="0.25">
      <c r="A11" s="12">
        <v>41275</v>
      </c>
      <c r="B11" s="13">
        <f>+IngresoValores!G13</f>
        <v>57.174718435091876</v>
      </c>
      <c r="C11" s="116"/>
      <c r="D11" s="116"/>
      <c r="E11" s="116"/>
      <c r="F11" s="117"/>
    </row>
    <row r="12" spans="1:6" ht="20.100000000000001" customHeight="1" x14ac:dyDescent="0.25">
      <c r="A12" s="12">
        <v>41306</v>
      </c>
      <c r="B12" s="13">
        <f>+IngresoValores!I13</f>
        <v>53.417813765182188</v>
      </c>
      <c r="C12" s="118"/>
      <c r="D12" s="118"/>
      <c r="E12" s="118"/>
      <c r="F12" s="119"/>
    </row>
    <row r="13" spans="1:6" ht="20.100000000000001" customHeight="1" x14ac:dyDescent="0.25">
      <c r="A13" s="12">
        <v>41334</v>
      </c>
      <c r="B13" s="13">
        <f>+IngresoValores!K13</f>
        <v>69.161181907295898</v>
      </c>
      <c r="C13" s="118"/>
      <c r="D13" s="118"/>
      <c r="E13" s="118"/>
      <c r="F13" s="119"/>
    </row>
    <row r="14" spans="1:6" ht="20.100000000000001" customHeight="1" x14ac:dyDescent="0.25">
      <c r="A14" s="12">
        <v>41365</v>
      </c>
      <c r="B14" s="13">
        <f>+IngresoValores!M13</f>
        <v>64.881931346661631</v>
      </c>
      <c r="C14" s="118"/>
      <c r="D14" s="118"/>
      <c r="E14" s="118"/>
      <c r="F14" s="119"/>
    </row>
    <row r="15" spans="1:6" ht="20.100000000000001" customHeight="1" x14ac:dyDescent="0.25">
      <c r="A15" s="12">
        <v>41395</v>
      </c>
      <c r="B15" s="13">
        <f>+IngresoValores!O13</f>
        <v>63.323449270716459</v>
      </c>
      <c r="C15" s="118"/>
      <c r="D15" s="118"/>
      <c r="E15" s="118"/>
      <c r="F15" s="119"/>
    </row>
    <row r="16" spans="1:6" ht="20.100000000000001" customHeight="1" x14ac:dyDescent="0.25">
      <c r="A16" s="12">
        <v>41426</v>
      </c>
      <c r="B16" s="13">
        <f>+IngresoValores!Q13</f>
        <v>59.939061089377063</v>
      </c>
      <c r="C16" s="118"/>
      <c r="D16" s="118"/>
      <c r="E16" s="118"/>
      <c r="F16" s="119"/>
    </row>
    <row r="17" spans="1:6" ht="20.100000000000001" customHeight="1" x14ac:dyDescent="0.25">
      <c r="A17" s="12">
        <v>41456</v>
      </c>
      <c r="B17" s="13">
        <f>+IngresoValores!S13</f>
        <v>56.248829807152219</v>
      </c>
      <c r="C17" s="118"/>
      <c r="D17" s="118"/>
      <c r="E17" s="118"/>
      <c r="F17" s="119"/>
    </row>
    <row r="18" spans="1:6" ht="20.100000000000001" customHeight="1" x14ac:dyDescent="0.25">
      <c r="A18" s="12">
        <v>41487</v>
      </c>
      <c r="B18" s="13">
        <f>+IngresoValores!U13</f>
        <v>51.948162111215836</v>
      </c>
      <c r="C18" s="118"/>
      <c r="D18" s="118"/>
      <c r="E18" s="118"/>
      <c r="F18" s="119"/>
    </row>
    <row r="19" spans="1:6" ht="20.100000000000001" customHeight="1" x14ac:dyDescent="0.25">
      <c r="A19" s="12">
        <v>41518</v>
      </c>
      <c r="B19" s="13">
        <f>+IngresoValores!W13</f>
        <v>56.631761186001953</v>
      </c>
      <c r="C19" s="118"/>
      <c r="D19" s="118"/>
      <c r="E19" s="118"/>
      <c r="F19" s="119"/>
    </row>
    <row r="20" spans="1:6" ht="20.100000000000001" customHeight="1" x14ac:dyDescent="0.25">
      <c r="A20" s="12">
        <v>41548</v>
      </c>
      <c r="B20" s="13">
        <f>+IngresoValores!Y13</f>
        <v>53.349638647271924</v>
      </c>
      <c r="C20" s="118"/>
      <c r="D20" s="118"/>
      <c r="E20" s="118"/>
      <c r="F20" s="119"/>
    </row>
    <row r="21" spans="1:6" ht="20.100000000000001" customHeight="1" x14ac:dyDescent="0.25">
      <c r="A21" s="12">
        <v>41579</v>
      </c>
      <c r="B21" s="13">
        <f>+IngresoValores!AA13</f>
        <v>53.564395065398344</v>
      </c>
      <c r="C21" s="118"/>
      <c r="D21" s="118"/>
      <c r="E21" s="118"/>
      <c r="F21" s="119"/>
    </row>
    <row r="22" spans="1:6" ht="20.100000000000001" customHeight="1" x14ac:dyDescent="0.25">
      <c r="A22" s="12">
        <v>41609</v>
      </c>
      <c r="B22" s="13">
        <f>+IngresoValores!AC13</f>
        <v>59.560395971302427</v>
      </c>
      <c r="C22" s="120"/>
      <c r="D22" s="120"/>
      <c r="E22" s="120"/>
      <c r="F22" s="121"/>
    </row>
    <row r="23" spans="1:6" ht="20.100000000000001" customHeight="1" x14ac:dyDescent="0.25">
      <c r="A23" s="34" t="s">
        <v>38</v>
      </c>
      <c r="B23" s="35">
        <f>AVERAGE(B11:B22)</f>
        <v>58.266778216888987</v>
      </c>
      <c r="C23" s="32"/>
      <c r="D23" s="32"/>
      <c r="E23" s="32"/>
      <c r="F23" s="33"/>
    </row>
    <row r="24" spans="1:6" ht="30" customHeight="1" x14ac:dyDescent="0.25">
      <c r="A24" s="105" t="s">
        <v>15</v>
      </c>
      <c r="B24" s="105"/>
      <c r="C24" s="105"/>
      <c r="D24" s="105"/>
      <c r="E24" s="105"/>
      <c r="F24" s="105"/>
    </row>
    <row r="25" spans="1:6" ht="54.75" customHeight="1" x14ac:dyDescent="0.25">
      <c r="A25" s="97" t="s">
        <v>35</v>
      </c>
      <c r="B25" s="98"/>
      <c r="C25" s="98"/>
      <c r="D25" s="98"/>
      <c r="E25" s="98"/>
      <c r="F25" s="99"/>
    </row>
    <row r="26" spans="1:6" ht="72.75" customHeight="1" x14ac:dyDescent="0.25">
      <c r="A26" s="97" t="s">
        <v>36</v>
      </c>
      <c r="B26" s="98"/>
      <c r="C26" s="98"/>
      <c r="D26" s="98"/>
      <c r="E26" s="98"/>
      <c r="F26" s="99"/>
    </row>
    <row r="27" spans="1:6" ht="74.25" customHeight="1" x14ac:dyDescent="0.25">
      <c r="A27" s="97" t="s">
        <v>37</v>
      </c>
      <c r="B27" s="98"/>
      <c r="C27" s="98"/>
      <c r="D27" s="98"/>
      <c r="E27" s="98"/>
      <c r="F27" s="99"/>
    </row>
    <row r="28" spans="1:6" ht="95.25" customHeight="1" x14ac:dyDescent="0.25">
      <c r="A28" s="97" t="s">
        <v>39</v>
      </c>
      <c r="B28" s="98"/>
      <c r="C28" s="98"/>
      <c r="D28" s="98"/>
      <c r="E28" s="98"/>
      <c r="F28" s="99"/>
    </row>
  </sheetData>
  <mergeCells count="19">
    <mergeCell ref="F7:F8"/>
    <mergeCell ref="A24:F24"/>
    <mergeCell ref="F1:F4"/>
    <mergeCell ref="A1:A4"/>
    <mergeCell ref="B1:E2"/>
    <mergeCell ref="A5:F5"/>
    <mergeCell ref="A9:F9"/>
    <mergeCell ref="C6:D6"/>
    <mergeCell ref="A7:A8"/>
    <mergeCell ref="B7:B8"/>
    <mergeCell ref="D7:D8"/>
    <mergeCell ref="E7:E8"/>
    <mergeCell ref="C11:F22"/>
    <mergeCell ref="C7:C8"/>
    <mergeCell ref="A27:F27"/>
    <mergeCell ref="A28:F28"/>
    <mergeCell ref="A10:F10"/>
    <mergeCell ref="A25:F25"/>
    <mergeCell ref="A26:F26"/>
  </mergeCells>
  <pageMargins left="0.70866141732283472" right="0.31496062992125984" top="0.35433070866141736" bottom="0.1574803149606299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IngresoValores</vt:lpstr>
      <vt:lpstr>AnalisisdeIndicadores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nmartinez</dc:creator>
  <cp:lastModifiedBy>Carolina Guerra Maya</cp:lastModifiedBy>
  <cp:lastPrinted>2012-08-02T22:34:37Z</cp:lastPrinted>
  <dcterms:created xsi:type="dcterms:W3CDTF">2010-06-08T22:56:30Z</dcterms:created>
  <dcterms:modified xsi:type="dcterms:W3CDTF">2014-05-28T03:59:41Z</dcterms:modified>
</cp:coreProperties>
</file>